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lar ROI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B4D3E"/>
      <sz val="16"/>
    </font>
    <font>
      <i val="1"/>
      <color rgb="00666666"/>
      <sz val="10"/>
    </font>
    <font>
      <b val="1"/>
      <color rgb="001B4D3E"/>
      <sz val="12"/>
    </font>
    <font>
      <b val="1"/>
      <color rgb="00FFFFFF"/>
      <sz val="11"/>
    </font>
    <font>
      <b val="1"/>
      <sz val="11"/>
    </font>
    <font>
      <b val="1"/>
      <color rgb="00B71C1C"/>
      <sz val="12"/>
    </font>
    <font>
      <b val="1"/>
      <color rgb="000D47A1"/>
      <sz val="12"/>
    </font>
    <font>
      <b val="1"/>
      <sz val="12"/>
    </font>
    <font>
      <b val="1"/>
      <color rgb="001B4D3E"/>
      <sz val="11"/>
    </font>
    <font>
      <i val="1"/>
      <color rgb="00555555"/>
      <sz val="10"/>
    </font>
  </fonts>
  <fills count="6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B4D3E"/>
        <bgColor rgb="001B4D3E"/>
      </patternFill>
    </fill>
    <fill>
      <patternFill patternType="solid">
        <fgColor rgb="00FFF8E1"/>
        <bgColor rgb="00FFF8E1"/>
      </patternFill>
    </fill>
    <fill>
      <patternFill patternType="solid">
        <fgColor rgb="00E3F2FD"/>
        <bgColor rgb="00E3F2F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4" borderId="1" pivotButton="0" quotePrefix="0" xfId="0"/>
    <xf numFmtId="0" fontId="5" fillId="0" borderId="1" applyAlignment="1" pivotButton="0" quotePrefix="0" xfId="0">
      <alignment horizontal="right" vertical="center"/>
    </xf>
    <xf numFmtId="0" fontId="6" fillId="5" borderId="1" pivotButton="0" quotePrefix="0" xfId="0"/>
    <xf numFmtId="0" fontId="7" fillId="5" borderId="1" pivotButton="0" quotePrefix="0" xfId="0"/>
    <xf numFmtId="0" fontId="3" fillId="2" borderId="1" pivotButton="0" quotePrefix="0" xfId="0"/>
    <xf numFmtId="0" fontId="8" fillId="0" borderId="1" applyAlignment="1" pivotButton="0" quotePrefix="0" xfId="0">
      <alignment horizontal="center" vertical="center" wrapText="1"/>
    </xf>
    <xf numFmtId="3" fontId="0" fillId="0" borderId="1" pivotButton="0" quotePrefix="0" xfId="0"/>
    <xf numFmtId="0" fontId="0" fillId="0" borderId="1" applyAlignment="1" pivotButton="0" quotePrefix="0" xfId="0">
      <alignment horizontal="left" vertical="center" wrapText="1"/>
    </xf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28" customWidth="1" min="4" max="4"/>
    <col width="24" customWidth="1" min="5" max="5"/>
    <col width="28" customWidth="1" min="6" max="6"/>
  </cols>
  <sheetData>
    <row r="1" ht="30" customHeight="1">
      <c r="A1" s="1" t="inlineStr">
        <is>
          <t>AFRI GUIDE — SOLAR ROI CALCULATOR FOR NIGERIA</t>
        </is>
      </c>
    </row>
    <row r="2">
      <c r="A2" s="2" t="inlineStr">
        <is>
          <t>Enter your own numbers in the yellow cells. Everything else calculates automatically.</t>
        </is>
      </c>
    </row>
    <row r="4">
      <c r="A4" s="3" t="inlineStr">
        <is>
          <t>STEP 1: YOUR CURRENT MONTHLY ENERGY COST</t>
        </is>
      </c>
    </row>
    <row r="5">
      <c r="A5" s="4" t="inlineStr">
        <is>
          <t>Cost Item</t>
        </is>
      </c>
      <c r="B5" s="4" t="inlineStr">
        <is>
          <t>Value</t>
        </is>
      </c>
      <c r="C5" s="4" t="inlineStr">
        <is>
          <t>Unit</t>
        </is>
      </c>
      <c r="D5" s="4" t="inlineStr">
        <is>
          <t>Frequency</t>
        </is>
      </c>
      <c r="E5" s="4" t="inlineStr">
        <is>
          <t>Monthly Cost (₦)</t>
        </is>
      </c>
      <c r="F5" s="4" t="inlineStr">
        <is>
          <t>Notes</t>
        </is>
      </c>
    </row>
    <row r="6">
      <c r="A6" s="5" t="inlineStr">
        <is>
          <t>Generator fuel (litres/day)</t>
        </is>
      </c>
      <c r="B6" s="6" t="n">
        <v>5</v>
      </c>
      <c r="C6" s="5" t="inlineStr">
        <is>
          <t>litres</t>
        </is>
      </c>
      <c r="D6" s="5" t="inlineStr">
        <is>
          <t>per day</t>
        </is>
      </c>
      <c r="E6" s="5">
        <f>B6*B7*B8</f>
        <v/>
      </c>
      <c r="F6" s="5" t="inlineStr">
        <is>
          <t>Litres consumed daily</t>
        </is>
      </c>
    </row>
    <row r="7">
      <c r="A7" s="5" t="inlineStr">
        <is>
          <t>Fuel price per litre</t>
        </is>
      </c>
      <c r="B7" s="6" t="n">
        <v>1350</v>
      </c>
      <c r="C7" s="5" t="inlineStr">
        <is>
          <t>₦/litre</t>
        </is>
      </c>
      <c r="D7" s="5" t="n"/>
      <c r="E7" s="5" t="n"/>
      <c r="F7" s="5" t="inlineStr">
        <is>
          <t>Check fueltracker.ng for today's price</t>
        </is>
      </c>
    </row>
    <row r="8">
      <c r="A8" s="5" t="inlineStr">
        <is>
          <t>Generator days per month</t>
        </is>
      </c>
      <c r="B8" s="6" t="n">
        <v>25</v>
      </c>
      <c r="C8" s="5" t="inlineStr">
        <is>
          <t>days</t>
        </is>
      </c>
      <c r="D8" s="5" t="inlineStr">
        <is>
          <t>per month</t>
        </is>
      </c>
      <c r="E8" s="5" t="n"/>
      <c r="F8" s="5" t="inlineStr">
        <is>
          <t>Days you actually run the generator</t>
        </is>
      </c>
    </row>
    <row r="9">
      <c r="A9" s="5" t="inlineStr">
        <is>
          <t>Generator maintenance</t>
        </is>
      </c>
      <c r="B9" s="6" t="n">
        <v>15000</v>
      </c>
      <c r="C9" s="5" t="inlineStr">
        <is>
          <t>₦</t>
        </is>
      </c>
      <c r="D9" s="5" t="inlineStr">
        <is>
          <t>per month</t>
        </is>
      </c>
      <c r="E9" s="5">
        <f>B9</f>
        <v/>
      </c>
      <c r="F9" s="5" t="inlineStr">
        <is>
          <t>Oil, servicing, repairs averaged monthly</t>
        </is>
      </c>
    </row>
    <row r="10">
      <c r="A10" s="5" t="inlineStr">
        <is>
          <t>NEPA/DisCo bill</t>
        </is>
      </c>
      <c r="B10" s="6" t="n">
        <v>25000</v>
      </c>
      <c r="C10" s="5" t="inlineStr">
        <is>
          <t>₦</t>
        </is>
      </c>
      <c r="D10" s="5" t="inlineStr">
        <is>
          <t>per month</t>
        </is>
      </c>
      <c r="E10" s="5">
        <f>B10</f>
        <v/>
      </c>
      <c r="F10" s="5" t="inlineStr">
        <is>
          <t>Your actual bill, not estimated</t>
        </is>
      </c>
    </row>
    <row r="11">
      <c r="A11" s="7" t="inlineStr">
        <is>
          <t>TOTAL CURRENT MONTHLY COST</t>
        </is>
      </c>
      <c r="B11" s="5" t="n"/>
      <c r="C11" s="5" t="n"/>
      <c r="D11" s="5" t="n"/>
      <c r="E11" s="8">
        <f>SUM(E6,E9,E10)</f>
        <v/>
      </c>
      <c r="F11" s="5" t="n"/>
    </row>
    <row r="13">
      <c r="A13" s="3" t="inlineStr">
        <is>
          <t>STEP 2: AMORTISED MONTHLY SOLAR COST</t>
        </is>
      </c>
    </row>
    <row r="14">
      <c r="A14" s="4" t="inlineStr">
        <is>
          <t>Solar Cost Item</t>
        </is>
      </c>
      <c r="B14" s="4" t="inlineStr">
        <is>
          <t>Value</t>
        </is>
      </c>
      <c r="C14" s="4" t="inlineStr">
        <is>
          <t>Unit</t>
        </is>
      </c>
      <c r="D14" s="4" t="inlineStr">
        <is>
          <t>Notes</t>
        </is>
      </c>
      <c r="E14" s="4" t="inlineStr">
        <is>
          <t>Amount (₦)</t>
        </is>
      </c>
      <c r="F14" s="4" t="inlineStr"/>
    </row>
    <row r="15">
      <c r="A15" s="5" t="inlineStr">
        <is>
          <t>Installed system cost</t>
        </is>
      </c>
      <c r="B15" s="6" t="n">
        <v>3650000</v>
      </c>
      <c r="C15" s="5" t="inlineStr">
        <is>
          <t>₦</t>
        </is>
      </c>
      <c r="D15" s="5" t="inlineStr">
        <is>
          <t>Include labour, cabling, mounting</t>
        </is>
      </c>
      <c r="E15" s="5">
        <f>B15</f>
        <v/>
      </c>
      <c r="F15" s="5" t="inlineStr">
        <is>
          <t>Get 3+ written quotes</t>
        </is>
      </c>
    </row>
    <row r="16">
      <c r="A16" s="5" t="inlineStr">
        <is>
          <t>Battery replacement cost (each)</t>
        </is>
      </c>
      <c r="B16" s="6" t="n">
        <v>500000</v>
      </c>
      <c r="C16" s="5" t="inlineStr">
        <is>
          <t>₦</t>
        </is>
      </c>
      <c r="D16" s="5" t="inlineStr">
        <is>
          <t>Per replacement cycle</t>
        </is>
      </c>
      <c r="E16" s="5" t="n"/>
      <c r="F16" s="5" t="inlineStr">
        <is>
          <t>AGM ~₦500k, Lithium ~₦850k</t>
        </is>
      </c>
    </row>
    <row r="17">
      <c r="A17" s="5" t="inlineStr">
        <is>
          <t>Battery replacement interval (years)</t>
        </is>
      </c>
      <c r="B17" s="6" t="n">
        <v>5</v>
      </c>
      <c r="C17" s="5" t="inlineStr">
        <is>
          <t>years</t>
        </is>
      </c>
      <c r="D17" s="5" t="inlineStr">
        <is>
          <t>AGM=4-5, Lithium=8-10</t>
        </is>
      </c>
      <c r="E17" s="5" t="n"/>
      <c r="F17" s="5" t="inlineStr">
        <is>
          <t>Nigerian heat = shorter lifespan</t>
        </is>
      </c>
    </row>
    <row r="18">
      <c r="A18" s="5" t="inlineStr">
        <is>
          <t>Number of replacements</t>
        </is>
      </c>
      <c r="B18" s="5">
        <f>IF(B17&gt;0,MAX(0,INT(15/B17)-IF(MOD(15,B17)=0,1,0)),0)</f>
        <v/>
      </c>
      <c r="C18" s="5" t="inlineStr">
        <is>
          <t>cycles</t>
        </is>
      </c>
      <c r="D18" s="5" t="inlineStr">
        <is>
          <t>Over 15-year lifespan</t>
        </is>
      </c>
      <c r="E18" s="5" t="n"/>
      <c r="F18" s="5" t="inlineStr">
        <is>
          <t>Auto-calculated</t>
        </is>
      </c>
    </row>
    <row r="19">
      <c r="A19" s="5" t="inlineStr">
        <is>
          <t>Total battery replacement cost</t>
        </is>
      </c>
      <c r="B19" s="5">
        <f>B16*B18</f>
        <v/>
      </c>
      <c r="C19" s="5" t="inlineStr">
        <is>
          <t>₦</t>
        </is>
      </c>
      <c r="D19" s="5" t="n"/>
      <c r="E19" s="5">
        <f>B19</f>
        <v/>
      </c>
      <c r="F19" s="5" t="n"/>
    </row>
    <row r="20">
      <c r="A20" s="5" t="inlineStr">
        <is>
          <t>System lifespan</t>
        </is>
      </c>
      <c r="B20" s="6" t="n">
        <v>15</v>
      </c>
      <c r="C20" s="5" t="inlineStr">
        <is>
          <t>years</t>
        </is>
      </c>
      <c r="D20" s="5" t="inlineStr">
        <is>
          <t>Typical: 15 years</t>
        </is>
      </c>
      <c r="E20" s="5" t="n"/>
      <c r="F20" s="5" t="inlineStr">
        <is>
          <t>Panels + inverter lifespan</t>
        </is>
      </c>
    </row>
    <row r="21">
      <c r="A21" s="5" t="inlineStr">
        <is>
          <t>Total solar cost of ownership</t>
        </is>
      </c>
      <c r="B21" s="5">
        <f>B15+B19</f>
        <v/>
      </c>
      <c r="C21" s="5" t="inlineStr">
        <is>
          <t>₦</t>
        </is>
      </c>
      <c r="D21" s="5" t="inlineStr">
        <is>
          <t>Upfront + all batteries</t>
        </is>
      </c>
      <c r="E21" s="5">
        <f>B21</f>
        <v/>
      </c>
      <c r="F21" s="5" t="n"/>
    </row>
    <row r="22">
      <c r="A22" s="7" t="inlineStr">
        <is>
          <t>AMORTISED MONTHLY SOLAR COST</t>
        </is>
      </c>
      <c r="B22" s="5" t="n"/>
      <c r="C22" s="5" t="n"/>
      <c r="D22" s="5" t="n"/>
      <c r="E22" s="9">
        <f>B21/(B20*12)</f>
        <v/>
      </c>
      <c r="F22" s="5" t="n"/>
    </row>
    <row r="24">
      <c r="A24" s="3" t="inlineStr">
        <is>
          <t>STEP 3 &amp; 4: MONTHLY SAVINGS &amp; PAYBACK PERIOD</t>
        </is>
      </c>
    </row>
    <row r="25">
      <c r="A25" s="4" t="inlineStr">
        <is>
          <t>Metric</t>
        </is>
      </c>
      <c r="B25" s="4" t="inlineStr">
        <is>
          <t>Value</t>
        </is>
      </c>
      <c r="C25" s="4" t="inlineStr">
        <is>
          <t>Unit</t>
        </is>
      </c>
      <c r="D25" s="4" t="inlineStr">
        <is>
          <t>Interpretation</t>
        </is>
      </c>
      <c r="E25" s="4" t="inlineStr"/>
      <c r="F25" s="4" t="inlineStr"/>
    </row>
    <row r="26">
      <c r="A26" s="5" t="inlineStr">
        <is>
          <t>Monthly savings</t>
        </is>
      </c>
      <c r="B26" s="5">
        <f>E11-E22</f>
        <v/>
      </c>
      <c r="C26" s="5" t="inlineStr">
        <is>
          <t>₦/month</t>
        </is>
      </c>
      <c r="D26" s="5" t="inlineStr">
        <is>
          <t>Current cost minus solar cost</t>
        </is>
      </c>
      <c r="E26" s="5" t="n"/>
      <c r="F26" s="5" t="n"/>
    </row>
    <row r="27">
      <c r="A27" s="5" t="inlineStr">
        <is>
          <t>Annual savings</t>
        </is>
      </c>
      <c r="B27" s="5">
        <f>B26*12</f>
        <v/>
      </c>
      <c r="C27" s="5" t="inlineStr">
        <is>
          <t>₦/year</t>
        </is>
      </c>
      <c r="D27" s="5" t="n"/>
      <c r="E27" s="5" t="n"/>
      <c r="F27" s="5" t="n"/>
    </row>
    <row r="28">
      <c r="A28" s="5" t="inlineStr">
        <is>
          <t>Payback period (months)</t>
        </is>
      </c>
      <c r="B28" s="5">
        <f>IF(B26&gt;0,B15/B26,"N/A")</f>
        <v/>
      </c>
      <c r="C28" s="5" t="inlineStr">
        <is>
          <t>months</t>
        </is>
      </c>
      <c r="D28" s="5" t="inlineStr">
        <is>
          <t>How long to break even</t>
        </is>
      </c>
      <c r="E28" s="5" t="n"/>
      <c r="F28" s="5" t="n"/>
    </row>
    <row r="29">
      <c r="A29" s="5" t="inlineStr">
        <is>
          <t>Payback period (years)</t>
        </is>
      </c>
      <c r="B29" s="5">
        <f>IF(B26&gt;0,B15/B26/12,"N/A")</f>
        <v/>
      </c>
      <c r="C29" s="5" t="inlineStr">
        <is>
          <t>years</t>
        </is>
      </c>
      <c r="D29" s="5" t="n"/>
      <c r="E29" s="5" t="n"/>
      <c r="F29" s="5" t="n"/>
    </row>
    <row r="30">
      <c r="A30" s="5" t="inlineStr">
        <is>
          <t>10-year total savings</t>
        </is>
      </c>
      <c r="B30" s="5">
        <f>B26*120-B19</f>
        <v/>
      </c>
      <c r="C30" s="5" t="inlineStr">
        <is>
          <t>₦</t>
        </is>
      </c>
      <c r="D30" s="5" t="inlineStr">
        <is>
          <t>After deducting battery replacements</t>
        </is>
      </c>
      <c r="E30" s="5" t="n"/>
      <c r="F30" s="5" t="n"/>
    </row>
    <row r="31">
      <c r="A31" s="5" t="inlineStr">
        <is>
          <t>15-year total savings</t>
        </is>
      </c>
      <c r="B31" s="5">
        <f>B26*180-B19</f>
        <v/>
      </c>
      <c r="C31" s="5" t="inlineStr">
        <is>
          <t>₦</t>
        </is>
      </c>
      <c r="D31" s="5" t="inlineStr">
        <is>
          <t>Lifetime savings</t>
        </is>
      </c>
      <c r="E31" s="5" t="n"/>
      <c r="F31" s="5" t="n"/>
    </row>
    <row r="33">
      <c r="A33" s="10" t="inlineStr">
        <is>
          <t>VERDICT</t>
        </is>
      </c>
      <c r="B33" s="5" t="n"/>
      <c r="C33" s="5" t="n"/>
      <c r="D33" s="5" t="n"/>
      <c r="E33" s="5" t="n"/>
      <c r="F33" s="5" t="n"/>
    </row>
    <row r="34" ht="60" customHeight="1">
      <c r="A34" s="11">
        <f>IF(B26&lt;=0,"SOLAR IS NOT COST-EFFECTIVE FOR YOUR USAGE. Consider portable power or wait until energy costs rise.",IF(B29&lt;=3,"EXCELLENT INVESTMENT. Payback under 3 years. Strong case for solar.",IF(B29&lt;=5,"GOOD INVESTMENT. Payback in 3-5 years. Solar makes financial sense.",IF(B29&lt;=8,"MARGINAL INVESTMENT. Payback in 5-8 years. Consider financing or smaller system.","WEAK INVESTMENT. Payback exceeds 8 years. Grid-only or portable power may be better."))))</f>
        <v/>
      </c>
      <c r="B34" s="5" t="n"/>
      <c r="C34" s="5" t="n"/>
      <c r="D34" s="5" t="n"/>
      <c r="E34" s="5" t="n"/>
      <c r="F34" s="5" t="n"/>
    </row>
    <row r="36">
      <c r="A36" s="3" t="inlineStr">
        <is>
          <t>BATTERY CHEMISTRY COMPARISON (15-YEAR SYSTEM)</t>
        </is>
      </c>
    </row>
    <row r="37">
      <c r="A37" s="4" t="inlineStr">
        <is>
          <t>Battery Type</t>
        </is>
      </c>
      <c r="B37" s="4" t="inlineStr">
        <is>
          <t>Lifespan</t>
        </is>
      </c>
      <c r="C37" s="4" t="inlineStr">
        <is>
          <t>Replacement Cost (₦)</t>
        </is>
      </c>
      <c r="D37" s="4" t="inlineStr">
        <is>
          <t>Replacements (15yr)</t>
        </is>
      </c>
      <c r="E37" s="4" t="inlineStr">
        <is>
          <t>Total Battery Cost (₦)</t>
        </is>
      </c>
      <c r="F37" s="4" t="inlineStr">
        <is>
          <t>Best For</t>
        </is>
      </c>
    </row>
    <row r="38">
      <c r="A38" s="5" t="inlineStr">
        <is>
          <t>Lithium (LiFePO4)</t>
        </is>
      </c>
      <c r="B38" s="5" t="inlineStr">
        <is>
          <t>8–10 years</t>
        </is>
      </c>
      <c r="C38" s="12" t="n">
        <v>850000</v>
      </c>
      <c r="D38" s="12" t="n">
        <v>1</v>
      </c>
      <c r="E38" s="12">
        <f>C38*D38</f>
        <v/>
      </c>
      <c r="F38" s="13" t="inlineStr">
        <is>
          <t>Best TCO, survives heat</t>
        </is>
      </c>
    </row>
    <row r="39">
      <c r="A39" s="5" t="inlineStr">
        <is>
          <t>AGM</t>
        </is>
      </c>
      <c r="B39" s="5" t="inlineStr">
        <is>
          <t>4–5 years</t>
        </is>
      </c>
      <c r="C39" s="12" t="n">
        <v>500000</v>
      </c>
      <c r="D39" s="12" t="n">
        <v>2</v>
      </c>
      <c r="E39" s="12">
        <f>C39*D39</f>
        <v/>
      </c>
      <c r="F39" s="13" t="inlineStr">
        <is>
          <t>Mid-range, heat-sensitive</t>
        </is>
      </c>
    </row>
    <row r="40">
      <c r="A40" s="5" t="inlineStr">
        <is>
          <t>Flooded Lead-Acid</t>
        </is>
      </c>
      <c r="B40" s="5" t="inlineStr">
        <is>
          <t>3–4 years</t>
        </is>
      </c>
      <c r="C40" s="12" t="n">
        <v>350000</v>
      </c>
      <c r="D40" s="12" t="n">
        <v>4</v>
      </c>
      <c r="E40" s="12">
        <f>C40*D40</f>
        <v/>
      </c>
      <c r="F40" s="13" t="inlineStr">
        <is>
          <t>Lowest upfront, high maintenance</t>
        </is>
      </c>
    </row>
    <row r="42">
      <c r="A42" s="3" t="inlineStr">
        <is>
          <t>3 REAL NIGERIAN SCENARIOS</t>
        </is>
      </c>
    </row>
    <row r="43">
      <c r="A43" s="4" t="inlineStr">
        <is>
          <t>Scenario</t>
        </is>
      </c>
      <c r="B43" s="4" t="inlineStr">
        <is>
          <t>Monthly Energy Cost</t>
        </is>
      </c>
      <c r="C43" s="4" t="inlineStr">
        <is>
          <t>System Size</t>
        </is>
      </c>
      <c r="D43" s="4" t="inlineStr">
        <is>
          <t>Est. Payback</t>
        </is>
      </c>
      <c r="E43" s="4" t="inlineStr">
        <is>
          <t>Best For</t>
        </is>
      </c>
      <c r="F43" s="4" t="inlineStr">
        <is>
          <t>DisCo</t>
        </is>
      </c>
    </row>
    <row r="44">
      <c r="A44" s="13" t="inlineStr">
        <is>
          <t>Lagos Apartment</t>
        </is>
      </c>
      <c r="B44" s="13" t="inlineStr">
        <is>
          <t>₦65k–₦90k</t>
        </is>
      </c>
      <c r="C44" s="13" t="inlineStr">
        <is>
          <t>3KVA Lithium</t>
        </is>
      </c>
      <c r="D44" s="13" t="inlineStr">
        <is>
          <t>4–6 years</t>
        </is>
      </c>
      <c r="E44" s="13" t="inlineStr">
        <is>
          <t>Moderate gen, decent grid</t>
        </is>
      </c>
      <c r="F44" s="13" t="inlineStr">
        <is>
          <t>EKEDC</t>
        </is>
      </c>
    </row>
    <row r="45">
      <c r="A45" s="13" t="inlineStr">
        <is>
          <t>Abuja Estate</t>
        </is>
      </c>
      <c r="B45" s="13" t="inlineStr">
        <is>
          <t>₦120k–₦180k</t>
        </is>
      </c>
      <c r="C45" s="13" t="inlineStr">
        <is>
          <t>5KVA Hybrid</t>
        </is>
      </c>
      <c r="D45" s="13" t="inlineStr">
        <is>
          <t>2.5–4 years</t>
        </is>
      </c>
      <c r="E45" s="13" t="inlineStr">
        <is>
          <t>Heavy gen, unstable grid</t>
        </is>
      </c>
      <c r="F45" s="13" t="inlineStr">
        <is>
          <t>AEDC</t>
        </is>
      </c>
    </row>
    <row r="46">
      <c r="A46" s="13" t="inlineStr">
        <is>
          <t>Northern Nigeria</t>
        </is>
      </c>
      <c r="B46" s="13" t="inlineStr">
        <is>
          <t>₦200k–₦350k</t>
        </is>
      </c>
      <c r="C46" s="13" t="inlineStr">
        <is>
          <t>5–8KVA Lithium</t>
        </is>
      </c>
      <c r="D46" s="13" t="inlineStr">
        <is>
          <t>1.5–3 years</t>
        </is>
      </c>
      <c r="E46" s="13" t="inlineStr">
        <is>
          <t>Diesel gen, very poor grid</t>
        </is>
      </c>
      <c r="F46" s="13" t="inlineStr">
        <is>
          <t>Various</t>
        </is>
      </c>
    </row>
    <row r="48">
      <c r="A48" s="3" t="inlineStr">
        <is>
          <t>FINANCING OPTIONS &amp; IMPACT ON ROI</t>
        </is>
      </c>
    </row>
    <row r="49">
      <c r="A49" s="4" t="inlineStr">
        <is>
          <t>Option</t>
        </is>
      </c>
      <c r="B49" s="4" t="inlineStr">
        <is>
          <t>Upfront</t>
        </is>
      </c>
      <c r="C49" s="4" t="inlineStr">
        <is>
          <t>Monthly</t>
        </is>
      </c>
      <c r="D49" s="4" t="inlineStr">
        <is>
          <t>Total Cost</t>
        </is>
      </c>
      <c r="E49" s="4" t="inlineStr">
        <is>
          <t>Impact on Payback</t>
        </is>
      </c>
      <c r="F49" s="4" t="inlineStr">
        <is>
          <t>Provider Examples</t>
        </is>
      </c>
    </row>
    <row r="50">
      <c r="A50" s="13" t="inlineStr">
        <is>
          <t>Cash Purchase</t>
        </is>
      </c>
      <c r="B50" s="13" t="inlineStr">
        <is>
          <t>₦3.5M–₦4.5M</t>
        </is>
      </c>
      <c r="C50" s="13" t="inlineStr">
        <is>
          <t>₦0</t>
        </is>
      </c>
      <c r="D50" s="13" t="inlineStr">
        <is>
          <t>Lowest total cost</t>
        </is>
      </c>
      <c r="E50" s="13" t="inlineStr">
        <is>
          <t>Fastest payback (2–5 years)</t>
        </is>
      </c>
      <c r="F50" s="13" t="inlineStr">
        <is>
          <t>Any installer</t>
        </is>
      </c>
    </row>
    <row r="51">
      <c r="A51" s="13" t="inlineStr">
        <is>
          <t>PAYG Solar</t>
        </is>
      </c>
      <c r="B51" s="13" t="inlineStr">
        <is>
          <t>₦50k–₦150k</t>
        </is>
      </c>
      <c r="C51" s="13" t="inlineStr">
        <is>
          <t>₦15k–₦30k</t>
        </is>
      </c>
      <c r="D51" s="13" t="inlineStr">
        <is>
          <t>Higher total cost</t>
        </is>
      </c>
      <c r="E51" s="13" t="inlineStr">
        <is>
          <t>No payback — subscription</t>
        </is>
      </c>
      <c r="F51" s="13" t="inlineStr">
        <is>
          <t>Lumos, Daystar</t>
        </is>
      </c>
    </row>
    <row r="52">
      <c r="A52" s="13" t="inlineStr">
        <is>
          <t>Bank Loan (20%)</t>
        </is>
      </c>
      <c r="B52" s="13" t="inlineStr">
        <is>
          <t>₦0–₦500k</t>
        </is>
      </c>
      <c r="C52" s="13" t="inlineStr">
        <is>
          <t>₦120k–₦150k</t>
        </is>
      </c>
      <c r="D52" s="13" t="inlineStr">
        <is>
          <t>₦4.2M+ over 3 years</t>
        </is>
      </c>
      <c r="E52" s="13" t="inlineStr">
        <is>
          <t>Payback extends 1–2 years</t>
        </is>
      </c>
      <c r="F52" s="13" t="inlineStr">
        <is>
          <t>Sterling, Union, BoI</t>
        </is>
      </c>
    </row>
    <row r="53">
      <c r="A53" s="13" t="inlineStr">
        <is>
          <t>Rent-to-Own</t>
        </is>
      </c>
      <c r="B53" s="13" t="inlineStr">
        <is>
          <t>30–50% deposit</t>
        </is>
      </c>
      <c r="C53" s="13" t="inlineStr">
        <is>
          <t>Balance/12–24mo</t>
        </is>
      </c>
      <c r="D53" s="13" t="inlineStr">
        <is>
          <t>Baked-in interest</t>
        </is>
      </c>
      <c r="E53" s="13" t="inlineStr">
        <is>
          <t>Varies by installer</t>
        </is>
      </c>
      <c r="F53" s="13" t="inlineStr">
        <is>
          <t>Installer direct</t>
        </is>
      </c>
    </row>
    <row r="55">
      <c r="A55" s="14" t="inlineStr">
        <is>
          <t>NOTES &amp; ASSUMPTIONS</t>
        </is>
      </c>
    </row>
    <row r="56">
      <c r="A56" s="15" t="inlineStr">
        <is>
          <t>• All calculations assume a 15-year system lifespan for panels and inverter.</t>
        </is>
      </c>
    </row>
    <row r="57">
      <c r="A57" s="15" t="inlineStr">
        <is>
          <t>• Battery lifespan in Nigerian heat is typically 20–30% shorter than manufacturer ratings.</t>
        </is>
      </c>
    </row>
    <row r="58">
      <c r="A58" s="15" t="inlineStr">
        <is>
          <t>• Fuel prices are volatile — update the price cell monthly for accurate projections.</t>
        </is>
      </c>
    </row>
    <row r="59">
      <c r="A59" s="15" t="inlineStr">
        <is>
          <t>• Currency risk: inverter and battery replacements may cost more if naira weakens.</t>
        </is>
      </c>
    </row>
    <row r="60">
      <c r="A60" s="15" t="inlineStr">
        <is>
          <t>• Panel degradation (~0.5%/year) and inverter efficiency loss are not modeled here.</t>
        </is>
      </c>
    </row>
    <row r="61">
      <c r="A61" s="15" t="inlineStr">
        <is>
          <t>• This calculator is for estimation only. Always get 3+ written quotes before purchasing.</t>
        </is>
      </c>
    </row>
    <row r="62">
      <c r="A62" s="15" t="inlineStr">
        <is>
          <t>• For installer vetting: afriguide.com.ng/solar/solar-installer-vetting-checklist/</t>
        </is>
      </c>
    </row>
    <row r="63">
      <c r="A63" s="15" t="inlineStr">
        <is>
          <t>• For battery deep-dive: afriguide.com.ng/solar/best-battery-nigeria-heat/</t>
        </is>
      </c>
    </row>
  </sheetData>
  <mergeCells count="21">
    <mergeCell ref="A22:D22"/>
    <mergeCell ref="A56:F56"/>
    <mergeCell ref="A55:F55"/>
    <mergeCell ref="A57:F57"/>
    <mergeCell ref="A2:F2"/>
    <mergeCell ref="A33:F33"/>
    <mergeCell ref="A42:F42"/>
    <mergeCell ref="A4:F4"/>
    <mergeCell ref="A11:D11"/>
    <mergeCell ref="A62:F62"/>
    <mergeCell ref="A63:F63"/>
    <mergeCell ref="A13:F13"/>
    <mergeCell ref="A58:F58"/>
    <mergeCell ref="A34:F34"/>
    <mergeCell ref="A48:F48"/>
    <mergeCell ref="A59:F59"/>
    <mergeCell ref="A24:F24"/>
    <mergeCell ref="A60:F60"/>
    <mergeCell ref="A36:F36"/>
    <mergeCell ref="A1:F1"/>
    <mergeCell ref="A61:F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2026-08-03T12:06:47Z</dcterms:created>
  <dcterms:modified xmlns:dcterms="http://purl.org/dc/terms/" xmlns:xsi="http://www.w3.org/2001/XMLSchema-instance" xsi:type="dcterms:W3CDTF">2026-08-03T12:06:47Z</dcterms:modified>
</cp:coreProperties>
</file>